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68" i="1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<sst xmlns="http://schemas.openxmlformats.org/spreadsheetml/2006/main" count="551" uniqueCount="217">
  <si>
    <t>序号</t>
  </si>
  <si>
    <t>职位代码</t>
  </si>
  <si>
    <t>姓名</t>
  </si>
  <si>
    <t>性别</t>
  </si>
  <si>
    <t>出生年月</t>
  </si>
  <si>
    <t>毕业院校</t>
  </si>
  <si>
    <t>学历</t>
  </si>
  <si>
    <t>学位</t>
  </si>
  <si>
    <t>专业</t>
  </si>
  <si>
    <t>毕业时间</t>
  </si>
  <si>
    <t>准考证号</t>
  </si>
  <si>
    <t>合成成绩</t>
  </si>
  <si>
    <t>2022001-社区专职工作者(全椒县)</t>
  </si>
  <si>
    <t>黄倩</t>
  </si>
  <si>
    <t>女</t>
  </si>
  <si>
    <t>上海政法学院</t>
  </si>
  <si>
    <t>本科</t>
  </si>
  <si>
    <t>学士</t>
  </si>
  <si>
    <t>政治学与行政学</t>
  </si>
  <si>
    <t>2017-06</t>
  </si>
  <si>
    <t>汪天</t>
  </si>
  <si>
    <t>安徽财经大学</t>
  </si>
  <si>
    <t>投资学 </t>
  </si>
  <si>
    <t>2019-07</t>
  </si>
  <si>
    <t>张开学</t>
  </si>
  <si>
    <t>安徽建筑大学</t>
  </si>
  <si>
    <t>城乡规划</t>
  </si>
  <si>
    <t>2021-07</t>
  </si>
  <si>
    <t>潘敏敏</t>
  </si>
  <si>
    <t>会计学 </t>
  </si>
  <si>
    <t>2020-06</t>
  </si>
  <si>
    <t>宗慧婷</t>
  </si>
  <si>
    <t>人力资源管理 </t>
  </si>
  <si>
    <t>2019-12</t>
  </si>
  <si>
    <t>徐丹娜</t>
  </si>
  <si>
    <t>山西中医药大学</t>
  </si>
  <si>
    <t>中药学（临床中药学方向）</t>
  </si>
  <si>
    <t>2021-06</t>
  </si>
  <si>
    <t>张莹莹</t>
  </si>
  <si>
    <t>南通大学 </t>
  </si>
  <si>
    <t>英语 </t>
  </si>
  <si>
    <t>2019-06</t>
  </si>
  <si>
    <t>方启华</t>
  </si>
  <si>
    <t>安徽科技学院</t>
  </si>
  <si>
    <t>财务管理</t>
  </si>
  <si>
    <t>韩戎</t>
  </si>
  <si>
    <t>山西大同大学</t>
  </si>
  <si>
    <t>新闻学</t>
  </si>
  <si>
    <t>2015-07</t>
  </si>
  <si>
    <t>张少舟</t>
  </si>
  <si>
    <t>男</t>
  </si>
  <si>
    <t>陕西科技大学镐京学院 </t>
  </si>
  <si>
    <t>国际经济与贸易</t>
  </si>
  <si>
    <t>王琳琳</t>
  </si>
  <si>
    <t>河海大学文天学院 </t>
  </si>
  <si>
    <t>信息管理与信息系统</t>
  </si>
  <si>
    <t>王晨曦</t>
  </si>
  <si>
    <t>四川大学锦城学院</t>
  </si>
  <si>
    <t>广播电视编导</t>
  </si>
  <si>
    <t>2015-06</t>
  </si>
  <si>
    <t>余小凤</t>
  </si>
  <si>
    <t>淮北师范大学</t>
  </si>
  <si>
    <t xml:space="preserve">计算机科学与技术 </t>
  </si>
  <si>
    <t>张武建</t>
  </si>
  <si>
    <t>池州职业技术学院</t>
  </si>
  <si>
    <t>大专</t>
  </si>
  <si>
    <t>无</t>
  </si>
  <si>
    <t>园林工程技术</t>
  </si>
  <si>
    <t>2017-07</t>
  </si>
  <si>
    <t>张文倩</t>
  </si>
  <si>
    <t>滁州学院</t>
  </si>
  <si>
    <t>韦周胜</t>
  </si>
  <si>
    <t xml:space="preserve">阜阳师范学院信息工程学院 </t>
  </si>
  <si>
    <t>2018-06</t>
  </si>
  <si>
    <t>陶凯</t>
  </si>
  <si>
    <t>黄山学院</t>
  </si>
  <si>
    <t>城市规划</t>
  </si>
  <si>
    <t>薛明</t>
  </si>
  <si>
    <t>1991-12-14</t>
  </si>
  <si>
    <t>江汉大学</t>
  </si>
  <si>
    <t>工业设计 </t>
  </si>
  <si>
    <t>郭宏坤</t>
  </si>
  <si>
    <t>阜阳师范学院信息工程学院</t>
  </si>
  <si>
    <t>市场营销</t>
  </si>
  <si>
    <t>王晓露</t>
  </si>
  <si>
    <t>上海理工大学</t>
  </si>
  <si>
    <t>医学影像技术</t>
  </si>
  <si>
    <t>陈悦</t>
  </si>
  <si>
    <t>安徽农业大学 </t>
  </si>
  <si>
    <t>金融学</t>
  </si>
  <si>
    <t>汪婷婷</t>
  </si>
  <si>
    <t>滁州学院 </t>
  </si>
  <si>
    <t>薛媛媛</t>
  </si>
  <si>
    <t>1994-8-19</t>
  </si>
  <si>
    <t>安徽师范大学皖江学院</t>
  </si>
  <si>
    <t>旅游管理</t>
  </si>
  <si>
    <t>河海大学文天学院</t>
  </si>
  <si>
    <t>通信工程</t>
  </si>
  <si>
    <t>孙亮</t>
  </si>
  <si>
    <t>海南热带海洋学院</t>
  </si>
  <si>
    <t>英语（翻译）</t>
  </si>
  <si>
    <t>李薇</t>
  </si>
  <si>
    <t>宜春学院</t>
  </si>
  <si>
    <t>马婕</t>
  </si>
  <si>
    <t>合肥工业大学</t>
  </si>
  <si>
    <t>邓芙蓉</t>
  </si>
  <si>
    <t>安徽工业大学</t>
  </si>
  <si>
    <t>国际商务</t>
  </si>
  <si>
    <t>朵泽颖</t>
  </si>
  <si>
    <t>会计学</t>
  </si>
  <si>
    <t>2020-07</t>
  </si>
  <si>
    <t>武海云</t>
  </si>
  <si>
    <t>安徽科技学院 </t>
  </si>
  <si>
    <t>农艺教育</t>
  </si>
  <si>
    <t>2012-06</t>
  </si>
  <si>
    <t>徐传燕</t>
  </si>
  <si>
    <t>安徽师范大学</t>
  </si>
  <si>
    <t>研究生</t>
  </si>
  <si>
    <t>硕士</t>
  </si>
  <si>
    <t>新闻与传播</t>
  </si>
  <si>
    <t>2018-07</t>
  </si>
  <si>
    <t>黄淑雅</t>
  </si>
  <si>
    <t>合肥通用技术职业学院</t>
  </si>
  <si>
    <t>电子商务</t>
  </si>
  <si>
    <t>2016-07</t>
  </si>
  <si>
    <t>992202200519</t>
  </si>
  <si>
    <t>王华玲</t>
  </si>
  <si>
    <t>物联网工程</t>
  </si>
  <si>
    <t>992202201112</t>
  </si>
  <si>
    <t>2022002-社区专职工作者(应届毕业生)(全椒县)</t>
  </si>
  <si>
    <t>昂圣敏</t>
  </si>
  <si>
    <t>1998-8-11</t>
  </si>
  <si>
    <t>人力资源管理</t>
  </si>
  <si>
    <t>金殊</t>
  </si>
  <si>
    <t>安徽三联学院</t>
  </si>
  <si>
    <t>机械电子工程</t>
  </si>
  <si>
    <t>2022-06</t>
  </si>
  <si>
    <t>王善刚</t>
  </si>
  <si>
    <t>南京中医药大学</t>
  </si>
  <si>
    <t>软件工程</t>
  </si>
  <si>
    <t>晋好</t>
  </si>
  <si>
    <t>铜陵学院</t>
  </si>
  <si>
    <t>自动化</t>
  </si>
  <si>
    <t>张天琳</t>
  </si>
  <si>
    <t>安徽理工大学 </t>
  </si>
  <si>
    <t>交通工程</t>
  </si>
  <si>
    <t>陈丽莲</t>
  </si>
  <si>
    <t>马鞍山学院</t>
  </si>
  <si>
    <t>英语</t>
  </si>
  <si>
    <t>孙新杰</t>
  </si>
  <si>
    <t>江西农业大学南昌商学院</t>
  </si>
  <si>
    <t>公共事业管理</t>
  </si>
  <si>
    <t>应童娟</t>
  </si>
  <si>
    <t>1998-11-4</t>
  </si>
  <si>
    <t>安徽信息工程学院</t>
  </si>
  <si>
    <t>唐宇萌</t>
  </si>
  <si>
    <t>阜阳师范大学信息工程学院</t>
  </si>
  <si>
    <t>金融工程 </t>
  </si>
  <si>
    <t>芦珺</t>
  </si>
  <si>
    <t>食品质量与安全</t>
  </si>
  <si>
    <t>高文娟</t>
  </si>
  <si>
    <t>2000-2-20</t>
  </si>
  <si>
    <t>三明学院</t>
  </si>
  <si>
    <t>刘莹</t>
  </si>
  <si>
    <t>汉语言文学</t>
  </si>
  <si>
    <t>陈宏远</t>
  </si>
  <si>
    <t>1996-1-30</t>
  </si>
  <si>
    <t>吴成龙</t>
  </si>
  <si>
    <t>中国海洋大学</t>
  </si>
  <si>
    <t>电子信息工程</t>
  </si>
  <si>
    <t>尚晓宇</t>
  </si>
  <si>
    <t>大连科技学院</t>
  </si>
  <si>
    <t>郭晓雪</t>
  </si>
  <si>
    <t>物流管理</t>
  </si>
  <si>
    <t>2022-07</t>
  </si>
  <si>
    <t>夏雨薇</t>
  </si>
  <si>
    <t>西安培华学院</t>
  </si>
  <si>
    <t>法学 </t>
  </si>
  <si>
    <t>王雨辰</t>
  </si>
  <si>
    <t>产品设计</t>
  </si>
  <si>
    <t>陆欣宇</t>
  </si>
  <si>
    <t>安徽财贸职业学院</t>
  </si>
  <si>
    <t>电子商务 </t>
  </si>
  <si>
    <t>孙璇</t>
  </si>
  <si>
    <t>法学</t>
  </si>
  <si>
    <t>钱宇童</t>
  </si>
  <si>
    <t>广东海洋大学</t>
  </si>
  <si>
    <t>视觉传达设计 </t>
  </si>
  <si>
    <t>陈琰</t>
  </si>
  <si>
    <t>电气工程及其自动化</t>
  </si>
  <si>
    <t>徐欣怡</t>
  </si>
  <si>
    <t>淮南师范学院</t>
  </si>
  <si>
    <t>思想政治教育</t>
  </si>
  <si>
    <t>王瑞</t>
  </si>
  <si>
    <t>1997-6-30</t>
  </si>
  <si>
    <t>皖西学院</t>
  </si>
  <si>
    <t>胡孝涛</t>
  </si>
  <si>
    <t>江西服装学院</t>
  </si>
  <si>
    <t>动画 </t>
  </si>
  <si>
    <t>宫晨昀</t>
  </si>
  <si>
    <t>广西师范大学</t>
  </si>
  <si>
    <t>许曼曼</t>
  </si>
  <si>
    <t>马鞍山师范高等专科学校</t>
  </si>
  <si>
    <t>食品营养与卫生 </t>
  </si>
  <si>
    <t>赵慧宁</t>
  </si>
  <si>
    <t>陈立凡</t>
  </si>
  <si>
    <t>邹静</t>
  </si>
  <si>
    <t>蚌埠学院</t>
  </si>
  <si>
    <t>王嵘</t>
  </si>
  <si>
    <t>1999-8-25</t>
  </si>
  <si>
    <t>日语</t>
  </si>
  <si>
    <t>徐颖</t>
  </si>
  <si>
    <t>亳州学院</t>
  </si>
  <si>
    <t>学前教育</t>
  </si>
  <si>
    <t>吴珊珊</t>
  </si>
  <si>
    <t>宿州学院</t>
  </si>
  <si>
    <t>2022年全椒县公开招聘社区专职工作者（基层网格员）（第一批）拟聘用人员名单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</si>
</sst>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6"/>
      <color theme="1"/>
      <name val="方正小标宋简体"/>
      <family val="4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indexed="8"/>
      <name val="仿宋"/>
      <family val="3"/>
      <charset val="134"/>
    </font>
    <font>
      <sz val="16"/>
      <color theme="1"/>
      <name val="黑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B1" zoomScale="85" zoomScaleNormal="85" workbookViewId="0">
      <pane ySplit="2" topLeftCell="A3" activePane="bottomLeft" state="frozen"/>
      <selection pane="bottomLeft" activeCell="M1" sqref="M1"/>
    </sheetView>
  </sheetViews>
  <sheetFormatPr defaultColWidth="9" defaultRowHeight="13.5"/>
  <cols>
    <col min="1" max="1" width="6.125" style="1" customWidth="1"/>
    <col min="2" max="2" width="52.375" style="2" customWidth="1"/>
    <col min="3" max="3" width="10.125" style="2" customWidth="1"/>
    <col min="4" max="4" width="7" style="3" customWidth="1"/>
    <col min="5" max="5" width="15.25" style="3" customWidth="1"/>
    <col min="6" max="6" width="32.25" style="3" customWidth="1"/>
    <col min="7" max="7" width="8" style="3" customWidth="1"/>
    <col min="8" max="8" width="9" style="3"/>
    <col min="9" max="9" width="30.5" style="3" customWidth="1"/>
    <col min="10" max="10" width="12.75" style="4" customWidth="1"/>
    <col min="11" max="11" width="16.875" style="2" customWidth="1"/>
    <col min="12" max="12" width="13.5" style="2" customWidth="1"/>
    <col min="13" max="16384" width="9" style="2"/>
  </cols>
  <sheetData>
    <row r="1" spans="1:12" ht="49.5" customHeight="1">
      <c r="A1" s="5" t="s">
        <v>216</v>
      </c>
      <c r="B1" s="5"/>
      <c r="C1" s="5"/>
      <c r="D1" s="6"/>
      <c r="E1" s="6"/>
      <c r="F1" s="6"/>
      <c r="G1" s="6"/>
      <c r="H1" s="6"/>
      <c r="I1" s="6"/>
      <c r="J1" s="6"/>
      <c r="K1" s="5"/>
      <c r="L1" s="5"/>
    </row>
    <row r="2" spans="1:12" s="20" customFormat="1" ht="36.950000000000003" customHeight="1">
      <c r="A2" s="18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8" t="s">
        <v>10</v>
      </c>
      <c r="L2" s="18" t="s">
        <v>11</v>
      </c>
    </row>
    <row r="3" spans="1:12" s="12" customFormat="1" ht="25.5" customHeight="1">
      <c r="A3" s="7">
        <v>1</v>
      </c>
      <c r="B3" s="7" t="s">
        <v>12</v>
      </c>
      <c r="C3" s="7" t="s">
        <v>13</v>
      </c>
      <c r="D3" s="8" t="s">
        <v>14</v>
      </c>
      <c r="E3" s="9">
        <v>35419</v>
      </c>
      <c r="F3" s="10" t="s">
        <v>15</v>
      </c>
      <c r="G3" s="8" t="s">
        <v>16</v>
      </c>
      <c r="H3" s="8" t="s">
        <v>17</v>
      </c>
      <c r="I3" s="10" t="s">
        <v>18</v>
      </c>
      <c r="J3" s="10" t="s">
        <v>19</v>
      </c>
      <c r="K3" s="7" t="str">
        <f>"992202200923"</f>
        <v>992202200923</v>
      </c>
      <c r="L3" s="11">
        <v>83.2</v>
      </c>
    </row>
    <row r="4" spans="1:12" s="12" customFormat="1" ht="25.5" customHeight="1">
      <c r="A4" s="7">
        <v>2</v>
      </c>
      <c r="B4" s="7" t="s">
        <v>12</v>
      </c>
      <c r="C4" s="7" t="s">
        <v>20</v>
      </c>
      <c r="D4" s="8" t="s">
        <v>14</v>
      </c>
      <c r="E4" s="9">
        <v>35719</v>
      </c>
      <c r="F4" s="13" t="s">
        <v>21</v>
      </c>
      <c r="G4" s="8" t="s">
        <v>16</v>
      </c>
      <c r="H4" s="8" t="s">
        <v>17</v>
      </c>
      <c r="I4" s="13" t="s">
        <v>22</v>
      </c>
      <c r="J4" s="10" t="s">
        <v>23</v>
      </c>
      <c r="K4" s="7" t="str">
        <f>"992202200423"</f>
        <v>992202200423</v>
      </c>
      <c r="L4" s="11">
        <v>81.2</v>
      </c>
    </row>
    <row r="5" spans="1:12" s="12" customFormat="1" ht="25.5" customHeight="1">
      <c r="A5" s="7">
        <v>3</v>
      </c>
      <c r="B5" s="7" t="s">
        <v>12</v>
      </c>
      <c r="C5" s="7" t="s">
        <v>24</v>
      </c>
      <c r="D5" s="8" t="s">
        <v>14</v>
      </c>
      <c r="E5" s="9">
        <v>36039</v>
      </c>
      <c r="F5" s="13" t="s">
        <v>25</v>
      </c>
      <c r="G5" s="8" t="s">
        <v>16</v>
      </c>
      <c r="H5" s="8" t="s">
        <v>17</v>
      </c>
      <c r="I5" s="13" t="s">
        <v>26</v>
      </c>
      <c r="J5" s="8" t="s">
        <v>27</v>
      </c>
      <c r="K5" s="7" t="str">
        <f>"992202200630"</f>
        <v>992202200630</v>
      </c>
      <c r="L5" s="11">
        <v>80.7</v>
      </c>
    </row>
    <row r="6" spans="1:12" s="12" customFormat="1" ht="25.5" customHeight="1">
      <c r="A6" s="7">
        <v>4</v>
      </c>
      <c r="B6" s="7" t="s">
        <v>12</v>
      </c>
      <c r="C6" s="7" t="s">
        <v>28</v>
      </c>
      <c r="D6" s="8" t="s">
        <v>14</v>
      </c>
      <c r="E6" s="9">
        <v>35477</v>
      </c>
      <c r="F6" s="13" t="s">
        <v>21</v>
      </c>
      <c r="G6" s="8" t="s">
        <v>16</v>
      </c>
      <c r="H6" s="8" t="s">
        <v>17</v>
      </c>
      <c r="I6" s="13" t="s">
        <v>29</v>
      </c>
      <c r="J6" s="8" t="s">
        <v>30</v>
      </c>
      <c r="K6" s="7" t="str">
        <f>"992202201128"</f>
        <v>992202201128</v>
      </c>
      <c r="L6" s="11">
        <v>79.849999999999994</v>
      </c>
    </row>
    <row r="7" spans="1:12" s="12" customFormat="1" ht="25.5" customHeight="1">
      <c r="A7" s="7">
        <v>5</v>
      </c>
      <c r="B7" s="7" t="s">
        <v>12</v>
      </c>
      <c r="C7" s="7" t="s">
        <v>31</v>
      </c>
      <c r="D7" s="8" t="s">
        <v>14</v>
      </c>
      <c r="E7" s="9">
        <v>35434</v>
      </c>
      <c r="F7" s="13" t="s">
        <v>21</v>
      </c>
      <c r="G7" s="8" t="s">
        <v>16</v>
      </c>
      <c r="H7" s="8" t="s">
        <v>17</v>
      </c>
      <c r="I7" s="13" t="s">
        <v>32</v>
      </c>
      <c r="J7" s="10" t="s">
        <v>33</v>
      </c>
      <c r="K7" s="7" t="str">
        <f>"992202200329"</f>
        <v>992202200329</v>
      </c>
      <c r="L7" s="11">
        <v>78.900000000000006</v>
      </c>
    </row>
    <row r="8" spans="1:12" s="12" customFormat="1" ht="25.5" customHeight="1">
      <c r="A8" s="7">
        <v>6</v>
      </c>
      <c r="B8" s="7" t="s">
        <v>12</v>
      </c>
      <c r="C8" s="7" t="s">
        <v>34</v>
      </c>
      <c r="D8" s="8" t="s">
        <v>14</v>
      </c>
      <c r="E8" s="9">
        <v>35068</v>
      </c>
      <c r="F8" s="13" t="s">
        <v>35</v>
      </c>
      <c r="G8" s="8" t="s">
        <v>16</v>
      </c>
      <c r="H8" s="8" t="s">
        <v>17</v>
      </c>
      <c r="I8" s="13" t="s">
        <v>36</v>
      </c>
      <c r="J8" s="10" t="s">
        <v>37</v>
      </c>
      <c r="K8" s="7" t="str">
        <f>"992202201430"</f>
        <v>992202201430</v>
      </c>
      <c r="L8" s="11">
        <v>78.849999999999994</v>
      </c>
    </row>
    <row r="9" spans="1:12" s="12" customFormat="1" ht="25.5" customHeight="1">
      <c r="A9" s="7">
        <v>7</v>
      </c>
      <c r="B9" s="7" t="s">
        <v>12</v>
      </c>
      <c r="C9" s="7" t="s">
        <v>38</v>
      </c>
      <c r="D9" s="8" t="s">
        <v>14</v>
      </c>
      <c r="E9" s="9">
        <v>35274</v>
      </c>
      <c r="F9" s="13" t="s">
        <v>39</v>
      </c>
      <c r="G9" s="8" t="s">
        <v>16</v>
      </c>
      <c r="H9" s="8" t="s">
        <v>17</v>
      </c>
      <c r="I9" s="13" t="s">
        <v>40</v>
      </c>
      <c r="J9" s="10" t="s">
        <v>41</v>
      </c>
      <c r="K9" s="7" t="str">
        <f>"992202201026"</f>
        <v>992202201026</v>
      </c>
      <c r="L9" s="11">
        <v>78.7</v>
      </c>
    </row>
    <row r="10" spans="1:12" s="12" customFormat="1" ht="25.5" customHeight="1">
      <c r="A10" s="7">
        <v>8</v>
      </c>
      <c r="B10" s="7" t="s">
        <v>12</v>
      </c>
      <c r="C10" s="7" t="s">
        <v>42</v>
      </c>
      <c r="D10" s="8" t="s">
        <v>14</v>
      </c>
      <c r="E10" s="9">
        <v>35723</v>
      </c>
      <c r="F10" s="13" t="s">
        <v>43</v>
      </c>
      <c r="G10" s="8" t="s">
        <v>16</v>
      </c>
      <c r="H10" s="8" t="s">
        <v>17</v>
      </c>
      <c r="I10" s="13" t="s">
        <v>44</v>
      </c>
      <c r="J10" s="8" t="s">
        <v>27</v>
      </c>
      <c r="K10" s="7" t="str">
        <f>"992202201119"</f>
        <v>992202201119</v>
      </c>
      <c r="L10" s="11">
        <v>78.5</v>
      </c>
    </row>
    <row r="11" spans="1:12" s="12" customFormat="1" ht="25.5" customHeight="1">
      <c r="A11" s="7">
        <v>9</v>
      </c>
      <c r="B11" s="7" t="s">
        <v>12</v>
      </c>
      <c r="C11" s="7" t="s">
        <v>45</v>
      </c>
      <c r="D11" s="8" t="s">
        <v>14</v>
      </c>
      <c r="E11" s="9">
        <v>33692</v>
      </c>
      <c r="F11" s="13" t="s">
        <v>46</v>
      </c>
      <c r="G11" s="8" t="s">
        <v>16</v>
      </c>
      <c r="H11" s="8" t="s">
        <v>17</v>
      </c>
      <c r="I11" s="13" t="s">
        <v>47</v>
      </c>
      <c r="J11" s="8" t="s">
        <v>48</v>
      </c>
      <c r="K11" s="7" t="str">
        <f>"992202201121"</f>
        <v>992202201121</v>
      </c>
      <c r="L11" s="11">
        <v>78.150000000000006</v>
      </c>
    </row>
    <row r="12" spans="1:12" s="12" customFormat="1" ht="25.5" customHeight="1">
      <c r="A12" s="7">
        <v>10</v>
      </c>
      <c r="B12" s="7" t="s">
        <v>12</v>
      </c>
      <c r="C12" s="7" t="s">
        <v>49</v>
      </c>
      <c r="D12" s="8" t="s">
        <v>50</v>
      </c>
      <c r="E12" s="9">
        <v>34771</v>
      </c>
      <c r="F12" s="13" t="s">
        <v>51</v>
      </c>
      <c r="G12" s="8" t="s">
        <v>16</v>
      </c>
      <c r="H12" s="8" t="s">
        <v>17</v>
      </c>
      <c r="I12" s="13" t="s">
        <v>52</v>
      </c>
      <c r="J12" s="10" t="s">
        <v>41</v>
      </c>
      <c r="K12" s="7" t="str">
        <f>"992202200212"</f>
        <v>992202200212</v>
      </c>
      <c r="L12" s="11">
        <v>77.8</v>
      </c>
    </row>
    <row r="13" spans="1:12" s="12" customFormat="1" ht="25.5" customHeight="1">
      <c r="A13" s="7">
        <v>11</v>
      </c>
      <c r="B13" s="7" t="s">
        <v>12</v>
      </c>
      <c r="C13" s="7" t="s">
        <v>53</v>
      </c>
      <c r="D13" s="8" t="s">
        <v>14</v>
      </c>
      <c r="E13" s="9">
        <v>35920</v>
      </c>
      <c r="F13" s="13" t="s">
        <v>54</v>
      </c>
      <c r="G13" s="8" t="s">
        <v>16</v>
      </c>
      <c r="H13" s="8" t="s">
        <v>17</v>
      </c>
      <c r="I13" s="13" t="s">
        <v>55</v>
      </c>
      <c r="J13" s="8" t="s">
        <v>30</v>
      </c>
      <c r="K13" s="7" t="str">
        <f>"992202200327"</f>
        <v>992202200327</v>
      </c>
      <c r="L13" s="11">
        <v>77.5</v>
      </c>
    </row>
    <row r="14" spans="1:12" s="12" customFormat="1" ht="25.5" customHeight="1">
      <c r="A14" s="7">
        <v>12</v>
      </c>
      <c r="B14" s="7" t="s">
        <v>12</v>
      </c>
      <c r="C14" s="7" t="s">
        <v>56</v>
      </c>
      <c r="D14" s="8" t="s">
        <v>14</v>
      </c>
      <c r="E14" s="9">
        <v>34210</v>
      </c>
      <c r="F14" s="13" t="s">
        <v>57</v>
      </c>
      <c r="G14" s="8" t="s">
        <v>16</v>
      </c>
      <c r="H14" s="8" t="s">
        <v>17</v>
      </c>
      <c r="I14" s="13" t="s">
        <v>58</v>
      </c>
      <c r="J14" s="10" t="s">
        <v>59</v>
      </c>
      <c r="K14" s="7" t="str">
        <f>"992202200805"</f>
        <v>992202200805</v>
      </c>
      <c r="L14" s="11">
        <v>77.5</v>
      </c>
    </row>
    <row r="15" spans="1:12" s="12" customFormat="1" ht="25.5" customHeight="1">
      <c r="A15" s="7">
        <v>13</v>
      </c>
      <c r="B15" s="7" t="s">
        <v>12</v>
      </c>
      <c r="C15" s="7" t="s">
        <v>60</v>
      </c>
      <c r="D15" s="8" t="s">
        <v>14</v>
      </c>
      <c r="E15" s="9">
        <v>34374</v>
      </c>
      <c r="F15" s="13" t="s">
        <v>61</v>
      </c>
      <c r="G15" s="8" t="s">
        <v>16</v>
      </c>
      <c r="H15" s="8" t="s">
        <v>17</v>
      </c>
      <c r="I15" s="8" t="s">
        <v>62</v>
      </c>
      <c r="J15" s="8" t="s">
        <v>48</v>
      </c>
      <c r="K15" s="7" t="str">
        <f>"992202201029"</f>
        <v>992202201029</v>
      </c>
      <c r="L15" s="11">
        <v>77.5</v>
      </c>
    </row>
    <row r="16" spans="1:12" s="12" customFormat="1" ht="25.5" customHeight="1">
      <c r="A16" s="7">
        <v>14</v>
      </c>
      <c r="B16" s="7" t="s">
        <v>12</v>
      </c>
      <c r="C16" s="7" t="s">
        <v>63</v>
      </c>
      <c r="D16" s="8" t="s">
        <v>50</v>
      </c>
      <c r="E16" s="9">
        <v>34475</v>
      </c>
      <c r="F16" s="13" t="s">
        <v>64</v>
      </c>
      <c r="G16" s="8" t="s">
        <v>65</v>
      </c>
      <c r="H16" s="8" t="s">
        <v>66</v>
      </c>
      <c r="I16" s="13" t="s">
        <v>67</v>
      </c>
      <c r="J16" s="8" t="s">
        <v>68</v>
      </c>
      <c r="K16" s="7" t="str">
        <f>"992202201204"</f>
        <v>992202201204</v>
      </c>
      <c r="L16" s="11">
        <v>77.5</v>
      </c>
    </row>
    <row r="17" spans="1:12" s="12" customFormat="1" ht="25.5" customHeight="1">
      <c r="A17" s="7">
        <v>15</v>
      </c>
      <c r="B17" s="7" t="s">
        <v>12</v>
      </c>
      <c r="C17" s="7" t="s">
        <v>69</v>
      </c>
      <c r="D17" s="8" t="s">
        <v>14</v>
      </c>
      <c r="E17" s="9">
        <v>35119</v>
      </c>
      <c r="F17" s="13" t="s">
        <v>70</v>
      </c>
      <c r="G17" s="8" t="s">
        <v>16</v>
      </c>
      <c r="H17" s="8" t="s">
        <v>17</v>
      </c>
      <c r="I17" s="13" t="s">
        <v>44</v>
      </c>
      <c r="J17" s="8" t="s">
        <v>23</v>
      </c>
      <c r="K17" s="7" t="str">
        <f>"992202200916"</f>
        <v>992202200916</v>
      </c>
      <c r="L17" s="11">
        <v>77.349999999999994</v>
      </c>
    </row>
    <row r="18" spans="1:12" s="12" customFormat="1" ht="25.5" customHeight="1">
      <c r="A18" s="7">
        <v>16</v>
      </c>
      <c r="B18" s="7" t="s">
        <v>12</v>
      </c>
      <c r="C18" s="7" t="s">
        <v>71</v>
      </c>
      <c r="D18" s="8" t="s">
        <v>50</v>
      </c>
      <c r="E18" s="9">
        <v>35201</v>
      </c>
      <c r="F18" s="13" t="s">
        <v>72</v>
      </c>
      <c r="G18" s="8" t="s">
        <v>16</v>
      </c>
      <c r="H18" s="8" t="s">
        <v>17</v>
      </c>
      <c r="I18" s="13" t="s">
        <v>55</v>
      </c>
      <c r="J18" s="10" t="s">
        <v>73</v>
      </c>
      <c r="K18" s="7" t="str">
        <f>"992202201130"</f>
        <v>992202201130</v>
      </c>
      <c r="L18" s="11">
        <v>77.05</v>
      </c>
    </row>
    <row r="19" spans="1:12" s="12" customFormat="1" ht="25.5" customHeight="1">
      <c r="A19" s="7">
        <v>17</v>
      </c>
      <c r="B19" s="7" t="s">
        <v>12</v>
      </c>
      <c r="C19" s="7" t="s">
        <v>74</v>
      </c>
      <c r="D19" s="8" t="s">
        <v>50</v>
      </c>
      <c r="E19" s="9">
        <v>33896</v>
      </c>
      <c r="F19" s="13" t="s">
        <v>75</v>
      </c>
      <c r="G19" s="8" t="s">
        <v>16</v>
      </c>
      <c r="H19" s="8" t="s">
        <v>17</v>
      </c>
      <c r="I19" s="13" t="s">
        <v>76</v>
      </c>
      <c r="J19" s="8" t="s">
        <v>48</v>
      </c>
      <c r="K19" s="7" t="str">
        <f>"992202200825"</f>
        <v>992202200825</v>
      </c>
      <c r="L19" s="11">
        <v>76.75</v>
      </c>
    </row>
    <row r="20" spans="1:12" s="12" customFormat="1" ht="25.5" customHeight="1">
      <c r="A20" s="7">
        <v>18</v>
      </c>
      <c r="B20" s="7" t="s">
        <v>12</v>
      </c>
      <c r="C20" s="7" t="s">
        <v>77</v>
      </c>
      <c r="D20" s="8" t="s">
        <v>14</v>
      </c>
      <c r="E20" s="8" t="s">
        <v>78</v>
      </c>
      <c r="F20" s="13" t="s">
        <v>79</v>
      </c>
      <c r="G20" s="8" t="s">
        <v>16</v>
      </c>
      <c r="H20" s="8" t="s">
        <v>17</v>
      </c>
      <c r="I20" s="13" t="s">
        <v>80</v>
      </c>
      <c r="J20" s="8" t="s">
        <v>59</v>
      </c>
      <c r="K20" s="7" t="str">
        <f>"992202201419"</f>
        <v>992202201419</v>
      </c>
      <c r="L20" s="11">
        <v>76.55</v>
      </c>
    </row>
    <row r="21" spans="1:12" s="12" customFormat="1" ht="25.5" customHeight="1">
      <c r="A21" s="7">
        <v>19</v>
      </c>
      <c r="B21" s="7" t="s">
        <v>12</v>
      </c>
      <c r="C21" s="7" t="s">
        <v>81</v>
      </c>
      <c r="D21" s="8" t="s">
        <v>50</v>
      </c>
      <c r="E21" s="9">
        <v>34330</v>
      </c>
      <c r="F21" s="13" t="s">
        <v>82</v>
      </c>
      <c r="G21" s="8" t="s">
        <v>16</v>
      </c>
      <c r="H21" s="8" t="s">
        <v>17</v>
      </c>
      <c r="I21" s="13" t="s">
        <v>83</v>
      </c>
      <c r="J21" s="10" t="s">
        <v>48</v>
      </c>
      <c r="K21" s="7" t="str">
        <f>"992202201424"</f>
        <v>992202201424</v>
      </c>
      <c r="L21" s="11">
        <v>76.3</v>
      </c>
    </row>
    <row r="22" spans="1:12" s="12" customFormat="1" ht="25.5" customHeight="1">
      <c r="A22" s="7">
        <v>20</v>
      </c>
      <c r="B22" s="7" t="s">
        <v>12</v>
      </c>
      <c r="C22" s="7" t="s">
        <v>84</v>
      </c>
      <c r="D22" s="8" t="s">
        <v>14</v>
      </c>
      <c r="E22" s="9">
        <v>34640</v>
      </c>
      <c r="F22" s="13" t="s">
        <v>85</v>
      </c>
      <c r="G22" s="8" t="s">
        <v>16</v>
      </c>
      <c r="H22" s="8" t="s">
        <v>17</v>
      </c>
      <c r="I22" s="13" t="s">
        <v>86</v>
      </c>
      <c r="J22" s="10" t="s">
        <v>19</v>
      </c>
      <c r="K22" s="7" t="str">
        <f>"992202200128"</f>
        <v>992202200128</v>
      </c>
      <c r="L22" s="11">
        <v>76.25</v>
      </c>
    </row>
    <row r="23" spans="1:12" s="12" customFormat="1" ht="25.5" customHeight="1">
      <c r="A23" s="7">
        <v>21</v>
      </c>
      <c r="B23" s="7" t="s">
        <v>12</v>
      </c>
      <c r="C23" s="7" t="s">
        <v>87</v>
      </c>
      <c r="D23" s="8" t="s">
        <v>14</v>
      </c>
      <c r="E23" s="9">
        <v>34201</v>
      </c>
      <c r="F23" s="13" t="s">
        <v>88</v>
      </c>
      <c r="G23" s="8" t="s">
        <v>16</v>
      </c>
      <c r="H23" s="8" t="s">
        <v>17</v>
      </c>
      <c r="I23" s="13" t="s">
        <v>89</v>
      </c>
      <c r="J23" s="8" t="s">
        <v>59</v>
      </c>
      <c r="K23" s="7" t="str">
        <f>"992202201017"</f>
        <v>992202201017</v>
      </c>
      <c r="L23" s="11">
        <v>75.8</v>
      </c>
    </row>
    <row r="24" spans="1:12" s="12" customFormat="1" ht="25.5" customHeight="1">
      <c r="A24" s="7">
        <v>22</v>
      </c>
      <c r="B24" s="7" t="s">
        <v>12</v>
      </c>
      <c r="C24" s="7" t="s">
        <v>90</v>
      </c>
      <c r="D24" s="8" t="s">
        <v>14</v>
      </c>
      <c r="E24" s="9">
        <v>34360</v>
      </c>
      <c r="F24" s="13" t="s">
        <v>91</v>
      </c>
      <c r="G24" s="8" t="s">
        <v>16</v>
      </c>
      <c r="H24" s="8" t="s">
        <v>17</v>
      </c>
      <c r="I24" s="13" t="s">
        <v>47</v>
      </c>
      <c r="J24" s="8" t="s">
        <v>59</v>
      </c>
      <c r="K24" s="7" t="str">
        <f>"992202200529"</f>
        <v>992202200529</v>
      </c>
      <c r="L24" s="11">
        <v>75.8</v>
      </c>
    </row>
    <row r="25" spans="1:12" s="12" customFormat="1" ht="25.5" customHeight="1">
      <c r="A25" s="7">
        <v>23</v>
      </c>
      <c r="B25" s="7" t="s">
        <v>12</v>
      </c>
      <c r="C25" s="7" t="s">
        <v>92</v>
      </c>
      <c r="D25" s="8" t="s">
        <v>14</v>
      </c>
      <c r="E25" s="8" t="s">
        <v>93</v>
      </c>
      <c r="F25" s="13" t="s">
        <v>94</v>
      </c>
      <c r="G25" s="8" t="s">
        <v>16</v>
      </c>
      <c r="H25" s="8" t="s">
        <v>17</v>
      </c>
      <c r="I25" s="13" t="s">
        <v>95</v>
      </c>
      <c r="J25" s="8" t="s">
        <v>19</v>
      </c>
      <c r="K25" s="7" t="str">
        <f>"992202200523"</f>
        <v>992202200523</v>
      </c>
      <c r="L25" s="11">
        <v>75.8</v>
      </c>
    </row>
    <row r="26" spans="1:12" s="12" customFormat="1" ht="25.5" customHeight="1">
      <c r="A26" s="7">
        <v>24</v>
      </c>
      <c r="B26" s="7" t="s">
        <v>12</v>
      </c>
      <c r="C26" s="7" t="s">
        <v>38</v>
      </c>
      <c r="D26" s="8" t="s">
        <v>14</v>
      </c>
      <c r="E26" s="9">
        <v>36459</v>
      </c>
      <c r="F26" s="13" t="s">
        <v>96</v>
      </c>
      <c r="G26" s="8" t="s">
        <v>16</v>
      </c>
      <c r="H26" s="8" t="s">
        <v>17</v>
      </c>
      <c r="I26" s="13" t="s">
        <v>97</v>
      </c>
      <c r="J26" s="8" t="s">
        <v>37</v>
      </c>
      <c r="K26" s="7" t="str">
        <f>"992202200214"</f>
        <v>992202200214</v>
      </c>
      <c r="L26" s="11">
        <v>75.7</v>
      </c>
    </row>
    <row r="27" spans="1:12" s="12" customFormat="1" ht="25.5" customHeight="1">
      <c r="A27" s="7">
        <v>25</v>
      </c>
      <c r="B27" s="7" t="s">
        <v>12</v>
      </c>
      <c r="C27" s="7" t="s">
        <v>98</v>
      </c>
      <c r="D27" s="8" t="s">
        <v>50</v>
      </c>
      <c r="E27" s="9">
        <v>35854</v>
      </c>
      <c r="F27" s="13" t="s">
        <v>99</v>
      </c>
      <c r="G27" s="8" t="s">
        <v>16</v>
      </c>
      <c r="H27" s="8" t="s">
        <v>17</v>
      </c>
      <c r="I27" s="13" t="s">
        <v>100</v>
      </c>
      <c r="J27" s="8" t="s">
        <v>30</v>
      </c>
      <c r="K27" s="7" t="str">
        <f>"992202200229"</f>
        <v>992202200229</v>
      </c>
      <c r="L27" s="11">
        <v>75.650000000000006</v>
      </c>
    </row>
    <row r="28" spans="1:12" s="12" customFormat="1" ht="25.5" customHeight="1">
      <c r="A28" s="7">
        <v>26</v>
      </c>
      <c r="B28" s="7" t="s">
        <v>12</v>
      </c>
      <c r="C28" s="7" t="s">
        <v>101</v>
      </c>
      <c r="D28" s="8" t="s">
        <v>14</v>
      </c>
      <c r="E28" s="9">
        <v>35147</v>
      </c>
      <c r="F28" s="13" t="s">
        <v>102</v>
      </c>
      <c r="G28" s="8" t="s">
        <v>16</v>
      </c>
      <c r="H28" s="8" t="s">
        <v>17</v>
      </c>
      <c r="I28" s="13" t="s">
        <v>58</v>
      </c>
      <c r="J28" s="8" t="s">
        <v>68</v>
      </c>
      <c r="K28" s="7" t="str">
        <f>"992202200409"</f>
        <v>992202200409</v>
      </c>
      <c r="L28" s="11">
        <v>75.099999999999994</v>
      </c>
    </row>
    <row r="29" spans="1:12" s="12" customFormat="1" ht="25.5" customHeight="1">
      <c r="A29" s="7">
        <v>27</v>
      </c>
      <c r="B29" s="7" t="s">
        <v>12</v>
      </c>
      <c r="C29" s="7" t="s">
        <v>103</v>
      </c>
      <c r="D29" s="8" t="s">
        <v>14</v>
      </c>
      <c r="E29" s="9">
        <v>33702</v>
      </c>
      <c r="F29" s="13" t="s">
        <v>104</v>
      </c>
      <c r="G29" s="8" t="s">
        <v>16</v>
      </c>
      <c r="H29" s="8" t="s">
        <v>17</v>
      </c>
      <c r="I29" s="13" t="s">
        <v>29</v>
      </c>
      <c r="J29" s="10" t="s">
        <v>23</v>
      </c>
      <c r="K29" s="7" t="str">
        <f>"992202201302"</f>
        <v>992202201302</v>
      </c>
      <c r="L29" s="11">
        <v>75.099999999999994</v>
      </c>
    </row>
    <row r="30" spans="1:12" s="12" customFormat="1" ht="25.5" customHeight="1">
      <c r="A30" s="7">
        <v>28</v>
      </c>
      <c r="B30" s="7" t="s">
        <v>12</v>
      </c>
      <c r="C30" s="7" t="s">
        <v>105</v>
      </c>
      <c r="D30" s="8" t="s">
        <v>14</v>
      </c>
      <c r="E30" s="9">
        <v>36331</v>
      </c>
      <c r="F30" s="13" t="s">
        <v>106</v>
      </c>
      <c r="G30" s="8" t="s">
        <v>16</v>
      </c>
      <c r="H30" s="8" t="s">
        <v>17</v>
      </c>
      <c r="I30" s="13" t="s">
        <v>107</v>
      </c>
      <c r="J30" s="8" t="s">
        <v>37</v>
      </c>
      <c r="K30" s="7" t="str">
        <f>"992202200307"</f>
        <v>992202200307</v>
      </c>
      <c r="L30" s="11">
        <v>74.900000000000006</v>
      </c>
    </row>
    <row r="31" spans="1:12" s="12" customFormat="1" ht="25.5" customHeight="1">
      <c r="A31" s="7">
        <v>29</v>
      </c>
      <c r="B31" s="7" t="s">
        <v>12</v>
      </c>
      <c r="C31" s="7" t="s">
        <v>108</v>
      </c>
      <c r="D31" s="8" t="s">
        <v>14</v>
      </c>
      <c r="E31" s="9">
        <v>34924</v>
      </c>
      <c r="F31" s="13" t="s">
        <v>21</v>
      </c>
      <c r="G31" s="8" t="s">
        <v>16</v>
      </c>
      <c r="H31" s="8" t="s">
        <v>66</v>
      </c>
      <c r="I31" s="13" t="s">
        <v>109</v>
      </c>
      <c r="J31" s="8" t="s">
        <v>110</v>
      </c>
      <c r="K31" s="7" t="str">
        <f>"992202200718"</f>
        <v>992202200718</v>
      </c>
      <c r="L31" s="11">
        <v>74.849999999999994</v>
      </c>
    </row>
    <row r="32" spans="1:12" s="12" customFormat="1" ht="25.5" customHeight="1">
      <c r="A32" s="7">
        <v>30</v>
      </c>
      <c r="B32" s="7" t="s">
        <v>12</v>
      </c>
      <c r="C32" s="7" t="s">
        <v>111</v>
      </c>
      <c r="D32" s="8" t="s">
        <v>14</v>
      </c>
      <c r="E32" s="9">
        <v>32051</v>
      </c>
      <c r="F32" s="8" t="s">
        <v>112</v>
      </c>
      <c r="G32" s="8" t="s">
        <v>16</v>
      </c>
      <c r="H32" s="8" t="s">
        <v>17</v>
      </c>
      <c r="I32" s="13" t="s">
        <v>113</v>
      </c>
      <c r="J32" s="8" t="s">
        <v>114</v>
      </c>
      <c r="K32" s="7" t="str">
        <f>"992202200421"</f>
        <v>992202200421</v>
      </c>
      <c r="L32" s="11">
        <v>74.849999999999994</v>
      </c>
    </row>
    <row r="33" spans="1:12" s="12" customFormat="1" ht="25.5" customHeight="1">
      <c r="A33" s="7">
        <v>31</v>
      </c>
      <c r="B33" s="7" t="s">
        <v>12</v>
      </c>
      <c r="C33" s="7" t="s">
        <v>115</v>
      </c>
      <c r="D33" s="8" t="s">
        <v>14</v>
      </c>
      <c r="E33" s="9">
        <v>34075</v>
      </c>
      <c r="F33" s="13" t="s">
        <v>116</v>
      </c>
      <c r="G33" s="13" t="s">
        <v>117</v>
      </c>
      <c r="H33" s="13" t="s">
        <v>118</v>
      </c>
      <c r="I33" s="13" t="s">
        <v>119</v>
      </c>
      <c r="J33" s="8" t="s">
        <v>120</v>
      </c>
      <c r="K33" s="7" t="str">
        <f>"992202201214"</f>
        <v>992202201214</v>
      </c>
      <c r="L33" s="11">
        <v>74.7</v>
      </c>
    </row>
    <row r="34" spans="1:12" s="12" customFormat="1" ht="25.5" customHeight="1">
      <c r="A34" s="7">
        <v>32</v>
      </c>
      <c r="B34" s="7" t="s">
        <v>12</v>
      </c>
      <c r="C34" s="7" t="s">
        <v>121</v>
      </c>
      <c r="D34" s="8" t="s">
        <v>14</v>
      </c>
      <c r="E34" s="9">
        <v>35283</v>
      </c>
      <c r="F34" s="13" t="s">
        <v>122</v>
      </c>
      <c r="G34" s="8" t="s">
        <v>65</v>
      </c>
      <c r="H34" s="8" t="s">
        <v>66</v>
      </c>
      <c r="I34" s="13" t="s">
        <v>123</v>
      </c>
      <c r="J34" s="10" t="s">
        <v>124</v>
      </c>
      <c r="K34" s="7" t="s">
        <v>125</v>
      </c>
      <c r="L34" s="7">
        <v>74.650000000000006</v>
      </c>
    </row>
    <row r="35" spans="1:12" s="12" customFormat="1" ht="25.5" customHeight="1">
      <c r="A35" s="7">
        <v>33</v>
      </c>
      <c r="B35" s="7" t="s">
        <v>12</v>
      </c>
      <c r="C35" s="7" t="s">
        <v>126</v>
      </c>
      <c r="D35" s="8" t="s">
        <v>14</v>
      </c>
      <c r="E35" s="9">
        <v>34972</v>
      </c>
      <c r="F35" s="13" t="s">
        <v>70</v>
      </c>
      <c r="G35" s="8" t="s">
        <v>16</v>
      </c>
      <c r="H35" s="8" t="s">
        <v>17</v>
      </c>
      <c r="I35" s="13" t="s">
        <v>127</v>
      </c>
      <c r="J35" s="10" t="s">
        <v>19</v>
      </c>
      <c r="K35" s="7" t="s">
        <v>128</v>
      </c>
      <c r="L35" s="7">
        <v>74.400000000000006</v>
      </c>
    </row>
    <row r="36" spans="1:12" s="12" customFormat="1" ht="25.5" customHeight="1">
      <c r="A36" s="7">
        <v>34</v>
      </c>
      <c r="B36" s="7" t="s">
        <v>129</v>
      </c>
      <c r="C36" s="7" t="s">
        <v>130</v>
      </c>
      <c r="D36" s="8" t="s">
        <v>14</v>
      </c>
      <c r="E36" s="8" t="s">
        <v>131</v>
      </c>
      <c r="F36" s="8" t="s">
        <v>21</v>
      </c>
      <c r="G36" s="8" t="s">
        <v>16</v>
      </c>
      <c r="H36" s="8" t="s">
        <v>17</v>
      </c>
      <c r="I36" s="13" t="s">
        <v>132</v>
      </c>
      <c r="J36" s="8" t="s">
        <v>110</v>
      </c>
      <c r="K36" s="7" t="str">
        <f>"992202201627"</f>
        <v>992202201627</v>
      </c>
      <c r="L36" s="11">
        <v>84.2</v>
      </c>
    </row>
    <row r="37" spans="1:12" s="12" customFormat="1" ht="25.5" customHeight="1">
      <c r="A37" s="7">
        <v>35</v>
      </c>
      <c r="B37" s="7" t="s">
        <v>129</v>
      </c>
      <c r="C37" s="7" t="s">
        <v>133</v>
      </c>
      <c r="D37" s="8" t="s">
        <v>14</v>
      </c>
      <c r="E37" s="9">
        <v>36752</v>
      </c>
      <c r="F37" s="13" t="s">
        <v>134</v>
      </c>
      <c r="G37" s="8" t="s">
        <v>16</v>
      </c>
      <c r="H37" s="8" t="s">
        <v>17</v>
      </c>
      <c r="I37" s="13" t="s">
        <v>135</v>
      </c>
      <c r="J37" s="10" t="s">
        <v>136</v>
      </c>
      <c r="K37" s="7" t="str">
        <f>"992202201910"</f>
        <v>992202201910</v>
      </c>
      <c r="L37" s="11">
        <v>82.6</v>
      </c>
    </row>
    <row r="38" spans="1:12" s="12" customFormat="1" ht="25.5" customHeight="1">
      <c r="A38" s="7">
        <v>36</v>
      </c>
      <c r="B38" s="7" t="s">
        <v>129</v>
      </c>
      <c r="C38" s="7" t="s">
        <v>137</v>
      </c>
      <c r="D38" s="8" t="s">
        <v>50</v>
      </c>
      <c r="E38" s="9">
        <v>36172</v>
      </c>
      <c r="F38" s="13" t="s">
        <v>138</v>
      </c>
      <c r="G38" s="8" t="s">
        <v>16</v>
      </c>
      <c r="H38" s="8" t="s">
        <v>17</v>
      </c>
      <c r="I38" s="13" t="s">
        <v>139</v>
      </c>
      <c r="J38" s="8" t="s">
        <v>37</v>
      </c>
      <c r="K38" s="7" t="str">
        <f>"992202201820"</f>
        <v>992202201820</v>
      </c>
      <c r="L38" s="11">
        <v>79.900000000000006</v>
      </c>
    </row>
    <row r="39" spans="1:12" s="12" customFormat="1" ht="25.5" customHeight="1">
      <c r="A39" s="7">
        <v>37</v>
      </c>
      <c r="B39" s="7" t="s">
        <v>129</v>
      </c>
      <c r="C39" s="7" t="s">
        <v>140</v>
      </c>
      <c r="D39" s="8" t="s">
        <v>50</v>
      </c>
      <c r="E39" s="9">
        <v>35409</v>
      </c>
      <c r="F39" s="13" t="s">
        <v>141</v>
      </c>
      <c r="G39" s="8" t="s">
        <v>16</v>
      </c>
      <c r="H39" s="8" t="s">
        <v>17</v>
      </c>
      <c r="I39" s="13" t="s">
        <v>142</v>
      </c>
      <c r="J39" s="8" t="s">
        <v>110</v>
      </c>
      <c r="K39" s="7" t="str">
        <f>"992202201525"</f>
        <v>992202201525</v>
      </c>
      <c r="L39" s="11">
        <v>79.150000000000006</v>
      </c>
    </row>
    <row r="40" spans="1:12" s="12" customFormat="1" ht="25.5" customHeight="1">
      <c r="A40" s="7">
        <v>38</v>
      </c>
      <c r="B40" s="7" t="s">
        <v>129</v>
      </c>
      <c r="C40" s="7" t="s">
        <v>143</v>
      </c>
      <c r="D40" s="8" t="s">
        <v>14</v>
      </c>
      <c r="E40" s="9">
        <v>36018</v>
      </c>
      <c r="F40" s="13" t="s">
        <v>144</v>
      </c>
      <c r="G40" s="8" t="s">
        <v>16</v>
      </c>
      <c r="H40" s="8" t="s">
        <v>17</v>
      </c>
      <c r="I40" s="13" t="s">
        <v>145</v>
      </c>
      <c r="J40" s="10" t="s">
        <v>30</v>
      </c>
      <c r="K40" s="7" t="str">
        <f>"992202201715"</f>
        <v>992202201715</v>
      </c>
      <c r="L40" s="11">
        <v>78.7</v>
      </c>
    </row>
    <row r="41" spans="1:12" s="12" customFormat="1" ht="25.5" customHeight="1">
      <c r="A41" s="7">
        <v>39</v>
      </c>
      <c r="B41" s="7" t="s">
        <v>129</v>
      </c>
      <c r="C41" s="7" t="s">
        <v>146</v>
      </c>
      <c r="D41" s="8" t="s">
        <v>14</v>
      </c>
      <c r="E41" s="9">
        <v>36766</v>
      </c>
      <c r="F41" s="13" t="s">
        <v>147</v>
      </c>
      <c r="G41" s="8" t="s">
        <v>16</v>
      </c>
      <c r="H41" s="8" t="s">
        <v>17</v>
      </c>
      <c r="I41" s="13" t="s">
        <v>148</v>
      </c>
      <c r="J41" s="8" t="s">
        <v>136</v>
      </c>
      <c r="K41" s="7" t="str">
        <f>"992202201801"</f>
        <v>992202201801</v>
      </c>
      <c r="L41" s="11">
        <v>78.3</v>
      </c>
    </row>
    <row r="42" spans="1:12" s="12" customFormat="1" ht="25.5" customHeight="1">
      <c r="A42" s="7">
        <v>40</v>
      </c>
      <c r="B42" s="7" t="s">
        <v>129</v>
      </c>
      <c r="C42" s="7" t="s">
        <v>149</v>
      </c>
      <c r="D42" s="8" t="s">
        <v>14</v>
      </c>
      <c r="E42" s="9">
        <v>35814</v>
      </c>
      <c r="F42" s="13" t="s">
        <v>150</v>
      </c>
      <c r="G42" s="8" t="s">
        <v>16</v>
      </c>
      <c r="H42" s="8" t="s">
        <v>17</v>
      </c>
      <c r="I42" s="13" t="s">
        <v>151</v>
      </c>
      <c r="J42" s="8" t="s">
        <v>136</v>
      </c>
      <c r="K42" s="7" t="str">
        <f>"992202201808"</f>
        <v>992202201808</v>
      </c>
      <c r="L42" s="11">
        <v>78.2</v>
      </c>
    </row>
    <row r="43" spans="1:12" s="12" customFormat="1" ht="25.5" customHeight="1">
      <c r="A43" s="7">
        <v>41</v>
      </c>
      <c r="B43" s="7" t="s">
        <v>129</v>
      </c>
      <c r="C43" s="7" t="s">
        <v>152</v>
      </c>
      <c r="D43" s="8" t="s">
        <v>14</v>
      </c>
      <c r="E43" s="8" t="s">
        <v>153</v>
      </c>
      <c r="F43" s="13" t="s">
        <v>154</v>
      </c>
      <c r="G43" s="8" t="s">
        <v>16</v>
      </c>
      <c r="H43" s="8" t="s">
        <v>17</v>
      </c>
      <c r="I43" s="13" t="s">
        <v>44</v>
      </c>
      <c r="J43" s="8" t="s">
        <v>136</v>
      </c>
      <c r="K43" s="7" t="str">
        <f>"992202201725"</f>
        <v>992202201725</v>
      </c>
      <c r="L43" s="11">
        <v>77.599999999999994</v>
      </c>
    </row>
    <row r="44" spans="1:12" s="12" customFormat="1" ht="25.5" customHeight="1">
      <c r="A44" s="7">
        <v>42</v>
      </c>
      <c r="B44" s="7" t="s">
        <v>129</v>
      </c>
      <c r="C44" s="7" t="s">
        <v>155</v>
      </c>
      <c r="D44" s="8" t="s">
        <v>14</v>
      </c>
      <c r="E44" s="9">
        <v>36374</v>
      </c>
      <c r="F44" s="13" t="s">
        <v>156</v>
      </c>
      <c r="G44" s="8" t="s">
        <v>16</v>
      </c>
      <c r="H44" s="8" t="s">
        <v>17</v>
      </c>
      <c r="I44" s="13" t="s">
        <v>157</v>
      </c>
      <c r="J44" s="8" t="s">
        <v>136</v>
      </c>
      <c r="K44" s="7" t="str">
        <f>"992202201827"</f>
        <v>992202201827</v>
      </c>
      <c r="L44" s="11">
        <v>77.349999999999994</v>
      </c>
    </row>
    <row r="45" spans="1:12" s="12" customFormat="1" ht="25.5" customHeight="1">
      <c r="A45" s="7">
        <v>43</v>
      </c>
      <c r="B45" s="7" t="s">
        <v>129</v>
      </c>
      <c r="C45" s="7" t="s">
        <v>158</v>
      </c>
      <c r="D45" s="8" t="s">
        <v>14</v>
      </c>
      <c r="E45" s="9">
        <v>35114</v>
      </c>
      <c r="F45" s="13" t="s">
        <v>70</v>
      </c>
      <c r="G45" s="8" t="s">
        <v>16</v>
      </c>
      <c r="H45" s="8" t="s">
        <v>17</v>
      </c>
      <c r="I45" s="13" t="s">
        <v>159</v>
      </c>
      <c r="J45" s="8" t="s">
        <v>110</v>
      </c>
      <c r="K45" s="7" t="str">
        <f>"992202201809"</f>
        <v>992202201809</v>
      </c>
      <c r="L45" s="11">
        <v>77.05</v>
      </c>
    </row>
    <row r="46" spans="1:12" s="12" customFormat="1" ht="25.5" customHeight="1">
      <c r="A46" s="7">
        <v>44</v>
      </c>
      <c r="B46" s="7" t="s">
        <v>129</v>
      </c>
      <c r="C46" s="7" t="s">
        <v>160</v>
      </c>
      <c r="D46" s="8" t="s">
        <v>14</v>
      </c>
      <c r="E46" s="8" t="s">
        <v>161</v>
      </c>
      <c r="F46" s="13" t="s">
        <v>162</v>
      </c>
      <c r="G46" s="8" t="s">
        <v>16</v>
      </c>
      <c r="H46" s="8" t="s">
        <v>17</v>
      </c>
      <c r="I46" s="13" t="s">
        <v>44</v>
      </c>
      <c r="J46" s="8" t="s">
        <v>136</v>
      </c>
      <c r="K46" s="7" t="str">
        <f>"992202201528"</f>
        <v>992202201528</v>
      </c>
      <c r="L46" s="11">
        <v>76.8</v>
      </c>
    </row>
    <row r="47" spans="1:12" s="12" customFormat="1" ht="25.5" customHeight="1">
      <c r="A47" s="7">
        <v>45</v>
      </c>
      <c r="B47" s="7" t="s">
        <v>129</v>
      </c>
      <c r="C47" s="7" t="s">
        <v>163</v>
      </c>
      <c r="D47" s="8" t="s">
        <v>14</v>
      </c>
      <c r="E47" s="9">
        <v>36246</v>
      </c>
      <c r="F47" s="13" t="s">
        <v>43</v>
      </c>
      <c r="G47" s="8" t="s">
        <v>16</v>
      </c>
      <c r="H47" s="8" t="s">
        <v>17</v>
      </c>
      <c r="I47" s="13" t="s">
        <v>164</v>
      </c>
      <c r="J47" s="8" t="s">
        <v>37</v>
      </c>
      <c r="K47" s="7" t="str">
        <f>"992202201826"</f>
        <v>992202201826</v>
      </c>
      <c r="L47" s="11">
        <v>76.25</v>
      </c>
    </row>
    <row r="48" spans="1:12" s="12" customFormat="1" ht="25.5" customHeight="1">
      <c r="A48" s="7">
        <v>46</v>
      </c>
      <c r="B48" s="7" t="s">
        <v>129</v>
      </c>
      <c r="C48" s="7" t="s">
        <v>165</v>
      </c>
      <c r="D48" s="8" t="s">
        <v>50</v>
      </c>
      <c r="E48" s="8" t="s">
        <v>166</v>
      </c>
      <c r="F48" s="13" t="s">
        <v>134</v>
      </c>
      <c r="G48" s="8" t="s">
        <v>16</v>
      </c>
      <c r="H48" s="8" t="s">
        <v>17</v>
      </c>
      <c r="I48" s="13" t="s">
        <v>148</v>
      </c>
      <c r="J48" s="8" t="s">
        <v>110</v>
      </c>
      <c r="K48" s="7" t="str">
        <f>"992202201914"</f>
        <v>992202201914</v>
      </c>
      <c r="L48" s="11">
        <v>75.8</v>
      </c>
    </row>
    <row r="49" spans="1:12" s="12" customFormat="1" ht="25.5" customHeight="1">
      <c r="A49" s="7">
        <v>47</v>
      </c>
      <c r="B49" s="7" t="s">
        <v>129</v>
      </c>
      <c r="C49" s="7" t="s">
        <v>167</v>
      </c>
      <c r="D49" s="8" t="s">
        <v>50</v>
      </c>
      <c r="E49" s="9">
        <v>35780</v>
      </c>
      <c r="F49" s="13" t="s">
        <v>168</v>
      </c>
      <c r="G49" s="8" t="s">
        <v>16</v>
      </c>
      <c r="H49" s="8" t="s">
        <v>17</v>
      </c>
      <c r="I49" s="13" t="s">
        <v>169</v>
      </c>
      <c r="J49" s="8" t="s">
        <v>30</v>
      </c>
      <c r="K49" s="7" t="str">
        <f>"992202201913"</f>
        <v>992202201913</v>
      </c>
      <c r="L49" s="11">
        <v>75.8</v>
      </c>
    </row>
    <row r="50" spans="1:12" s="12" customFormat="1" ht="25.5" customHeight="1">
      <c r="A50" s="7">
        <v>48</v>
      </c>
      <c r="B50" s="7" t="s">
        <v>129</v>
      </c>
      <c r="C50" s="7" t="s">
        <v>170</v>
      </c>
      <c r="D50" s="8" t="s">
        <v>14</v>
      </c>
      <c r="E50" s="9">
        <v>36115</v>
      </c>
      <c r="F50" s="13" t="s">
        <v>171</v>
      </c>
      <c r="G50" s="8" t="s">
        <v>16</v>
      </c>
      <c r="H50" s="8" t="s">
        <v>17</v>
      </c>
      <c r="I50" s="13" t="s">
        <v>29</v>
      </c>
      <c r="J50" s="8" t="s">
        <v>30</v>
      </c>
      <c r="K50" s="7" t="str">
        <f>"992202201626"</f>
        <v>992202201626</v>
      </c>
      <c r="L50" s="11">
        <v>75.7</v>
      </c>
    </row>
    <row r="51" spans="1:12" s="12" customFormat="1" ht="25.5" customHeight="1">
      <c r="A51" s="7">
        <v>49</v>
      </c>
      <c r="B51" s="7" t="s">
        <v>129</v>
      </c>
      <c r="C51" s="7" t="s">
        <v>172</v>
      </c>
      <c r="D51" s="8" t="s">
        <v>14</v>
      </c>
      <c r="E51" s="9">
        <v>36558</v>
      </c>
      <c r="F51" s="13" t="s">
        <v>141</v>
      </c>
      <c r="G51" s="8" t="s">
        <v>16</v>
      </c>
      <c r="H51" s="8" t="s">
        <v>17</v>
      </c>
      <c r="I51" s="13" t="s">
        <v>173</v>
      </c>
      <c r="J51" s="8" t="s">
        <v>174</v>
      </c>
      <c r="K51" s="7" t="str">
        <f>"992202201526"</f>
        <v>992202201526</v>
      </c>
      <c r="L51" s="11">
        <v>75.099999999999994</v>
      </c>
    </row>
    <row r="52" spans="1:12" s="12" customFormat="1" ht="25.5" customHeight="1">
      <c r="A52" s="7">
        <v>50</v>
      </c>
      <c r="B52" s="7" t="s">
        <v>129</v>
      </c>
      <c r="C52" s="7" t="s">
        <v>175</v>
      </c>
      <c r="D52" s="8" t="s">
        <v>14</v>
      </c>
      <c r="E52" s="9">
        <v>36760</v>
      </c>
      <c r="F52" s="13" t="s">
        <v>176</v>
      </c>
      <c r="G52" s="8" t="s">
        <v>16</v>
      </c>
      <c r="H52" s="8" t="s">
        <v>17</v>
      </c>
      <c r="I52" s="13" t="s">
        <v>177</v>
      </c>
      <c r="J52" s="8" t="s">
        <v>136</v>
      </c>
      <c r="K52" s="7" t="str">
        <f>"992202201719"</f>
        <v>992202201719</v>
      </c>
      <c r="L52" s="11">
        <v>75.099999999999994</v>
      </c>
    </row>
    <row r="53" spans="1:12" s="12" customFormat="1" ht="25.5" customHeight="1">
      <c r="A53" s="7">
        <v>51</v>
      </c>
      <c r="B53" s="7" t="s">
        <v>129</v>
      </c>
      <c r="C53" s="7" t="s">
        <v>178</v>
      </c>
      <c r="D53" s="8" t="s">
        <v>14</v>
      </c>
      <c r="E53" s="9">
        <v>36353</v>
      </c>
      <c r="F53" s="13" t="s">
        <v>70</v>
      </c>
      <c r="G53" s="8" t="s">
        <v>16</v>
      </c>
      <c r="H53" s="8" t="s">
        <v>17</v>
      </c>
      <c r="I53" s="13" t="s">
        <v>179</v>
      </c>
      <c r="J53" s="8" t="s">
        <v>27</v>
      </c>
      <c r="K53" s="7" t="str">
        <f>"992202201618"</f>
        <v>992202201618</v>
      </c>
      <c r="L53" s="11">
        <v>75.05</v>
      </c>
    </row>
    <row r="54" spans="1:12" s="12" customFormat="1" ht="25.5" customHeight="1">
      <c r="A54" s="7">
        <v>52</v>
      </c>
      <c r="B54" s="7" t="s">
        <v>129</v>
      </c>
      <c r="C54" s="7" t="s">
        <v>180</v>
      </c>
      <c r="D54" s="8" t="s">
        <v>14</v>
      </c>
      <c r="E54" s="9">
        <v>36176</v>
      </c>
      <c r="F54" s="13" t="s">
        <v>181</v>
      </c>
      <c r="G54" s="8" t="s">
        <v>65</v>
      </c>
      <c r="H54" s="8" t="s">
        <v>66</v>
      </c>
      <c r="I54" s="13" t="s">
        <v>182</v>
      </c>
      <c r="J54" s="8" t="s">
        <v>110</v>
      </c>
      <c r="K54" s="7" t="str">
        <f>"992202201609"</f>
        <v>992202201609</v>
      </c>
      <c r="L54" s="11">
        <v>74.95</v>
      </c>
    </row>
    <row r="55" spans="1:12" s="12" customFormat="1" ht="25.5" customHeight="1">
      <c r="A55" s="7">
        <v>53</v>
      </c>
      <c r="B55" s="7" t="s">
        <v>129</v>
      </c>
      <c r="C55" s="7" t="s">
        <v>183</v>
      </c>
      <c r="D55" s="8" t="s">
        <v>14</v>
      </c>
      <c r="E55" s="9">
        <v>35158</v>
      </c>
      <c r="F55" s="13" t="s">
        <v>116</v>
      </c>
      <c r="G55" s="8" t="s">
        <v>16</v>
      </c>
      <c r="H55" s="8" t="s">
        <v>17</v>
      </c>
      <c r="I55" s="13" t="s">
        <v>184</v>
      </c>
      <c r="J55" s="8" t="s">
        <v>37</v>
      </c>
      <c r="K55" s="7" t="str">
        <f>"992202201614"</f>
        <v>992202201614</v>
      </c>
      <c r="L55" s="11">
        <v>74.8</v>
      </c>
    </row>
    <row r="56" spans="1:12" s="12" customFormat="1" ht="25.5" customHeight="1">
      <c r="A56" s="7">
        <v>54</v>
      </c>
      <c r="B56" s="7" t="s">
        <v>129</v>
      </c>
      <c r="C56" s="7" t="s">
        <v>185</v>
      </c>
      <c r="D56" s="8" t="s">
        <v>14</v>
      </c>
      <c r="E56" s="9">
        <v>36276</v>
      </c>
      <c r="F56" s="13" t="s">
        <v>186</v>
      </c>
      <c r="G56" s="8" t="s">
        <v>16</v>
      </c>
      <c r="H56" s="8" t="s">
        <v>17</v>
      </c>
      <c r="I56" s="13" t="s">
        <v>187</v>
      </c>
      <c r="J56" s="8" t="s">
        <v>37</v>
      </c>
      <c r="K56" s="7" t="str">
        <f>"992202201602"</f>
        <v>992202201602</v>
      </c>
      <c r="L56" s="11">
        <v>74.7</v>
      </c>
    </row>
    <row r="57" spans="1:12" s="12" customFormat="1" ht="25.5" customHeight="1">
      <c r="A57" s="7">
        <v>55</v>
      </c>
      <c r="B57" s="7" t="s">
        <v>129</v>
      </c>
      <c r="C57" s="7" t="s">
        <v>188</v>
      </c>
      <c r="D57" s="8" t="s">
        <v>50</v>
      </c>
      <c r="E57" s="9">
        <v>35674</v>
      </c>
      <c r="F57" s="13" t="s">
        <v>91</v>
      </c>
      <c r="G57" s="8" t="s">
        <v>16</v>
      </c>
      <c r="H57" s="8" t="s">
        <v>17</v>
      </c>
      <c r="I57" s="13" t="s">
        <v>189</v>
      </c>
      <c r="J57" s="8" t="s">
        <v>110</v>
      </c>
      <c r="K57" s="7" t="str">
        <f>"992202201704"</f>
        <v>992202201704</v>
      </c>
      <c r="L57" s="11">
        <v>74.650000000000006</v>
      </c>
    </row>
    <row r="58" spans="1:12" s="12" customFormat="1" ht="25.5" customHeight="1">
      <c r="A58" s="7">
        <v>56</v>
      </c>
      <c r="B58" s="7" t="s">
        <v>129</v>
      </c>
      <c r="C58" s="7" t="s">
        <v>190</v>
      </c>
      <c r="D58" s="8" t="s">
        <v>14</v>
      </c>
      <c r="E58" s="9">
        <v>36778</v>
      </c>
      <c r="F58" s="13" t="s">
        <v>191</v>
      </c>
      <c r="G58" s="8" t="s">
        <v>16</v>
      </c>
      <c r="H58" s="8" t="s">
        <v>17</v>
      </c>
      <c r="I58" s="13" t="s">
        <v>192</v>
      </c>
      <c r="J58" s="8" t="s">
        <v>136</v>
      </c>
      <c r="K58" s="7" t="str">
        <f>"992202201625"</f>
        <v>992202201625</v>
      </c>
      <c r="L58" s="11">
        <v>74</v>
      </c>
    </row>
    <row r="59" spans="1:12" s="12" customFormat="1" ht="25.5" customHeight="1">
      <c r="A59" s="7">
        <v>57</v>
      </c>
      <c r="B59" s="7" t="s">
        <v>129</v>
      </c>
      <c r="C59" s="7" t="s">
        <v>193</v>
      </c>
      <c r="D59" s="8" t="s">
        <v>50</v>
      </c>
      <c r="E59" s="14" t="s">
        <v>194</v>
      </c>
      <c r="F59" s="13" t="s">
        <v>195</v>
      </c>
      <c r="G59" s="8" t="s">
        <v>16</v>
      </c>
      <c r="H59" s="8" t="s">
        <v>17</v>
      </c>
      <c r="I59" s="13" t="s">
        <v>95</v>
      </c>
      <c r="J59" s="10" t="s">
        <v>27</v>
      </c>
      <c r="K59" s="7" t="str">
        <f>"992202201819"</f>
        <v>992202201819</v>
      </c>
      <c r="L59" s="11">
        <v>73.650000000000006</v>
      </c>
    </row>
    <row r="60" spans="1:12" s="12" customFormat="1" ht="25.5" customHeight="1">
      <c r="A60" s="7">
        <v>58</v>
      </c>
      <c r="B60" s="7" t="s">
        <v>129</v>
      </c>
      <c r="C60" s="7" t="s">
        <v>196</v>
      </c>
      <c r="D60" s="8" t="s">
        <v>50</v>
      </c>
      <c r="E60" s="9">
        <v>36535</v>
      </c>
      <c r="F60" s="13" t="s">
        <v>197</v>
      </c>
      <c r="G60" s="8" t="s">
        <v>16</v>
      </c>
      <c r="H60" s="8" t="s">
        <v>17</v>
      </c>
      <c r="I60" s="13" t="s">
        <v>198</v>
      </c>
      <c r="J60" s="8" t="s">
        <v>174</v>
      </c>
      <c r="K60" s="7" t="str">
        <f>"992202201504"</f>
        <v>992202201504</v>
      </c>
      <c r="L60" s="11">
        <v>73.599999999999994</v>
      </c>
    </row>
    <row r="61" spans="1:12" s="12" customFormat="1" ht="25.5" customHeight="1">
      <c r="A61" s="7">
        <v>59</v>
      </c>
      <c r="B61" s="7" t="s">
        <v>129</v>
      </c>
      <c r="C61" s="7" t="s">
        <v>199</v>
      </c>
      <c r="D61" s="8" t="s">
        <v>14</v>
      </c>
      <c r="E61" s="9">
        <v>36438</v>
      </c>
      <c r="F61" s="13" t="s">
        <v>200</v>
      </c>
      <c r="G61" s="8" t="s">
        <v>16</v>
      </c>
      <c r="H61" s="8" t="s">
        <v>17</v>
      </c>
      <c r="I61" s="13" t="s">
        <v>179</v>
      </c>
      <c r="J61" s="8" t="s">
        <v>37</v>
      </c>
      <c r="K61" s="7" t="str">
        <f>"992202201702"</f>
        <v>992202201702</v>
      </c>
      <c r="L61" s="11">
        <v>73.5</v>
      </c>
    </row>
    <row r="62" spans="1:12" s="12" customFormat="1" ht="25.5" customHeight="1">
      <c r="A62" s="7">
        <v>60</v>
      </c>
      <c r="B62" s="7" t="s">
        <v>129</v>
      </c>
      <c r="C62" s="7" t="s">
        <v>201</v>
      </c>
      <c r="D62" s="8" t="s">
        <v>14</v>
      </c>
      <c r="E62" s="9">
        <v>36358</v>
      </c>
      <c r="F62" s="13" t="s">
        <v>202</v>
      </c>
      <c r="G62" s="8" t="s">
        <v>65</v>
      </c>
      <c r="H62" s="8" t="s">
        <v>66</v>
      </c>
      <c r="I62" s="13" t="s">
        <v>203</v>
      </c>
      <c r="J62" s="8" t="s">
        <v>37</v>
      </c>
      <c r="K62" s="7" t="str">
        <f>"992202201723"</f>
        <v>992202201723</v>
      </c>
      <c r="L62" s="11">
        <v>73.45</v>
      </c>
    </row>
    <row r="63" spans="1:12" s="12" customFormat="1" ht="25.5" customHeight="1">
      <c r="A63" s="7">
        <v>61</v>
      </c>
      <c r="B63" s="7" t="s">
        <v>129</v>
      </c>
      <c r="C63" s="7" t="s">
        <v>204</v>
      </c>
      <c r="D63" s="8" t="s">
        <v>14</v>
      </c>
      <c r="E63" s="9">
        <v>36451</v>
      </c>
      <c r="F63" s="13" t="s">
        <v>70</v>
      </c>
      <c r="G63" s="8" t="s">
        <v>16</v>
      </c>
      <c r="H63" s="8" t="s">
        <v>17</v>
      </c>
      <c r="I63" s="13" t="s">
        <v>83</v>
      </c>
      <c r="J63" s="8" t="s">
        <v>174</v>
      </c>
      <c r="K63" s="7" t="str">
        <f>"992202201917"</f>
        <v>992202201917</v>
      </c>
      <c r="L63" s="11">
        <v>73.400000000000006</v>
      </c>
    </row>
    <row r="64" spans="1:12" s="12" customFormat="1" ht="25.5" customHeight="1">
      <c r="A64" s="7">
        <v>62</v>
      </c>
      <c r="B64" s="7" t="s">
        <v>129</v>
      </c>
      <c r="C64" s="7" t="s">
        <v>205</v>
      </c>
      <c r="D64" s="8" t="s">
        <v>50</v>
      </c>
      <c r="E64" s="9">
        <v>36282</v>
      </c>
      <c r="F64" s="13" t="s">
        <v>96</v>
      </c>
      <c r="G64" s="8" t="s">
        <v>16</v>
      </c>
      <c r="H64" s="8" t="s">
        <v>17</v>
      </c>
      <c r="I64" s="13" t="s">
        <v>44</v>
      </c>
      <c r="J64" s="8" t="s">
        <v>136</v>
      </c>
      <c r="K64" s="7" t="str">
        <f>"992202201821"</f>
        <v>992202201821</v>
      </c>
      <c r="L64" s="11">
        <v>73</v>
      </c>
    </row>
    <row r="65" spans="1:12" s="12" customFormat="1" ht="25.5" customHeight="1">
      <c r="A65" s="7">
        <v>63</v>
      </c>
      <c r="B65" s="7" t="s">
        <v>129</v>
      </c>
      <c r="C65" s="7" t="s">
        <v>206</v>
      </c>
      <c r="D65" s="8" t="s">
        <v>14</v>
      </c>
      <c r="E65" s="9">
        <v>36349</v>
      </c>
      <c r="F65" s="13" t="s">
        <v>207</v>
      </c>
      <c r="G65" s="8" t="s">
        <v>16</v>
      </c>
      <c r="H65" s="8" t="s">
        <v>17</v>
      </c>
      <c r="I65" s="13" t="s">
        <v>44</v>
      </c>
      <c r="J65" s="8" t="s">
        <v>136</v>
      </c>
      <c r="K65" s="7" t="str">
        <f>"992202201607"</f>
        <v>992202201607</v>
      </c>
      <c r="L65" s="11">
        <v>72.900000000000006</v>
      </c>
    </row>
    <row r="66" spans="1:12" s="12" customFormat="1" ht="25.5" customHeight="1">
      <c r="A66" s="7">
        <v>64</v>
      </c>
      <c r="B66" s="7" t="s">
        <v>129</v>
      </c>
      <c r="C66" s="7" t="s">
        <v>208</v>
      </c>
      <c r="D66" s="8" t="s">
        <v>14</v>
      </c>
      <c r="E66" s="8" t="s">
        <v>209</v>
      </c>
      <c r="F66" s="13" t="s">
        <v>134</v>
      </c>
      <c r="G66" s="8" t="s">
        <v>16</v>
      </c>
      <c r="H66" s="8" t="s">
        <v>17</v>
      </c>
      <c r="I66" s="13" t="s">
        <v>210</v>
      </c>
      <c r="J66" s="8" t="s">
        <v>136</v>
      </c>
      <c r="K66" s="7" t="str">
        <f>"992202201903"</f>
        <v>992202201903</v>
      </c>
      <c r="L66" s="11">
        <v>72.3</v>
      </c>
    </row>
    <row r="67" spans="1:12" s="17" customFormat="1" ht="25.5" customHeight="1">
      <c r="A67" s="7">
        <v>65</v>
      </c>
      <c r="B67" s="15" t="s">
        <v>129</v>
      </c>
      <c r="C67" s="15" t="s">
        <v>211</v>
      </c>
      <c r="D67" s="8" t="s">
        <v>14</v>
      </c>
      <c r="E67" s="9">
        <v>36295</v>
      </c>
      <c r="F67" s="13" t="s">
        <v>212</v>
      </c>
      <c r="G67" s="8" t="s">
        <v>16</v>
      </c>
      <c r="H67" s="8" t="s">
        <v>17</v>
      </c>
      <c r="I67" s="13" t="s">
        <v>213</v>
      </c>
      <c r="J67" s="8" t="s">
        <v>136</v>
      </c>
      <c r="K67" s="15" t="str">
        <f>"992202201502"</f>
        <v>992202201502</v>
      </c>
      <c r="L67" s="16">
        <v>72.099999999999994</v>
      </c>
    </row>
    <row r="68" spans="1:12" s="12" customFormat="1" ht="25.5" customHeight="1">
      <c r="A68" s="7">
        <v>66</v>
      </c>
      <c r="B68" s="11" t="s">
        <v>129</v>
      </c>
      <c r="C68" s="11" t="s">
        <v>214</v>
      </c>
      <c r="D68" s="8" t="s">
        <v>14</v>
      </c>
      <c r="E68" s="9">
        <v>36443</v>
      </c>
      <c r="F68" s="13" t="s">
        <v>215</v>
      </c>
      <c r="G68" s="8" t="s">
        <v>16</v>
      </c>
      <c r="H68" s="8" t="s">
        <v>17</v>
      </c>
      <c r="I68" s="13" t="s">
        <v>109</v>
      </c>
      <c r="J68" s="8" t="s">
        <v>136</v>
      </c>
      <c r="K68" s="11" t="str">
        <f>"992202201623"</f>
        <v>992202201623</v>
      </c>
      <c r="L68" s="11">
        <v>72.099999999999994</v>
      </c>
    </row>
  </sheetData>
  <mergeCells count="1">
    <mergeCell ref="A1:L1"/>
  </mergeCells>
  <phoneticPr fontId="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PC</cp:lastModifiedBy>
  <dcterms:created xsi:type="dcterms:W3CDTF">2023-02-01T00:49:00Z</dcterms:created>
  <dcterms:modified xsi:type="dcterms:W3CDTF">2023-03-02T08:50:10Z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14ABAD5AE4E94D129587A8315937C427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